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Dipartimenti\D0008\C0027_Acquisti_Aziendali\Personali\rossana_boccadoro\GARE 2025\AQ ARREDI SANITARI\4. DISCIPLINARE + ALLEGATI\ALLEGATI NUOVO\"/>
    </mc:Choice>
  </mc:AlternateContent>
  <xr:revisionPtr revIDLastSave="0" documentId="13_ncr:1_{F8A96CC9-D4B9-46BB-BFAE-7978E2FE6720}" xr6:coauthVersionLast="47" xr6:coauthVersionMax="47" xr10:uidLastSave="{00000000-0000-0000-0000-000000000000}"/>
  <bookViews>
    <workbookView xWindow="28680" yWindow="-120" windowWidth="19440" windowHeight="15000" xr2:uid="{BCF99885-4C78-445E-B35B-42A5CA87F7D4}"/>
  </bookViews>
  <sheets>
    <sheet name="tabella_1" sheetId="1" r:id="rId1"/>
  </sheets>
  <definedNames>
    <definedName name="_xlnm.Print_Area" localSheetId="0">tabella_1!$A$1:$N$11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H11" i="1"/>
  <c r="F11" i="1"/>
  <c r="E11" i="1"/>
  <c r="M11" i="1"/>
  <c r="L11" i="1"/>
  <c r="K11" i="1"/>
  <c r="J11" i="1"/>
  <c r="I11" i="1"/>
  <c r="H4" i="1"/>
  <c r="G11" i="1"/>
  <c r="J7" i="1"/>
  <c r="J8" i="1"/>
  <c r="I7" i="1"/>
  <c r="H5" i="1"/>
  <c r="H6" i="1"/>
  <c r="H7" i="1"/>
  <c r="H8" i="1"/>
  <c r="H9" i="1"/>
  <c r="G5" i="1"/>
  <c r="G6" i="1"/>
  <c r="G7" i="1"/>
  <c r="G8" i="1"/>
  <c r="G9" i="1"/>
  <c r="F5" i="1"/>
  <c r="I5" i="1" s="1"/>
  <c r="F6" i="1"/>
  <c r="F7" i="1"/>
  <c r="K7" i="1" s="1"/>
  <c r="F8" i="1"/>
  <c r="K8" i="1" s="1"/>
  <c r="F9" i="1"/>
  <c r="I9" i="1" s="1"/>
  <c r="K4" i="1"/>
  <c r="J4" i="1"/>
  <c r="I4" i="1"/>
  <c r="F4" i="1"/>
  <c r="K9" i="1" l="1"/>
  <c r="J9" i="1"/>
  <c r="L9" i="1"/>
  <c r="M9" i="1" s="1"/>
  <c r="I8" i="1"/>
  <c r="L8" i="1"/>
  <c r="M8" i="1" s="1"/>
  <c r="L7" i="1"/>
  <c r="M7" i="1" s="1"/>
  <c r="I6" i="1"/>
  <c r="L6" i="1" s="1"/>
  <c r="M6" i="1" s="1"/>
  <c r="J6" i="1"/>
  <c r="K6" i="1"/>
  <c r="J5" i="1"/>
  <c r="L5" i="1" s="1"/>
  <c r="M5" i="1" s="1"/>
  <c r="K5" i="1"/>
  <c r="N4" i="1"/>
  <c r="G4" i="1"/>
  <c r="L4" i="1" l="1"/>
  <c r="M4" i="1" s="1"/>
</calcChain>
</file>

<file path=xl/sharedStrings.xml><?xml version="1.0" encoding="utf-8"?>
<sst xmlns="http://schemas.openxmlformats.org/spreadsheetml/2006/main" count="27" uniqueCount="26">
  <si>
    <t>VALORE OPZIONI</t>
  </si>
  <si>
    <t>VALORE MAX. STIMATO PER IL LOTTO (Art. 35, comma 4, del Codice)</t>
  </si>
  <si>
    <t xml:space="preserve">CPV </t>
  </si>
  <si>
    <t>CIG</t>
  </si>
  <si>
    <t>IMPORTO PAGAMENTO CIG</t>
  </si>
  <si>
    <t>N.Lotto e Descrizione</t>
  </si>
  <si>
    <t>IMPORTO CLAUSOLA RINEGOZIAZIONE 80% (I.E.)</t>
  </si>
  <si>
    <t>VALORE Opzione quinto d'obbligo art. 120 comma 9</t>
  </si>
  <si>
    <t>IMPORTO REVISIONE PREZZI 50% (I.E.)</t>
  </si>
  <si>
    <t>IMPORTO CAUZIONE PROVVISORIA (1% su base d'asta)</t>
  </si>
  <si>
    <t>Valore PROROGA 12 MESI IVA ESCLUSA</t>
  </si>
  <si>
    <t>LOTTO 1-CARRELLI</t>
  </si>
  <si>
    <t>LOTTO 2- SACAFFALATURE</t>
  </si>
  <si>
    <t>LOTTO 3- ARREDI EROGONOMICI</t>
  </si>
  <si>
    <t>LOTTO 4 ARREDI EXTRALARGE</t>
  </si>
  <si>
    <t>LOTTO 5- GRANDI ATTREZZATURE DA CUCINA</t>
  </si>
  <si>
    <t xml:space="preserve">LOTTO 6 -PICCOLE ATTREZZATURE DA CUCINA </t>
  </si>
  <si>
    <t>33192300-5</t>
  </si>
  <si>
    <t>39151100-6</t>
  </si>
  <si>
    <t>39113100-8</t>
  </si>
  <si>
    <t>33192160 -1</t>
  </si>
  <si>
    <t>39220000 -0</t>
  </si>
  <si>
    <t xml:space="preserve">Valore totale RINNOVO 12 MESI (I.E.) </t>
  </si>
  <si>
    <t>VALORE OPZIONE QUANTITATIVA 80% E/O Acquisti da listino, iva esclusa</t>
  </si>
  <si>
    <t xml:space="preserve">Valore  (TRIENNALE) BASE D’ASTA (I.E.) </t>
  </si>
  <si>
    <t>PROCEDURA APERTA SOPRA LE SOGLIE EUROPEE PER LA FORNITURA IN ACCORDO QUADRO  DI ARREDI SANITARI E DA UFFICIO, ATTREZZATURE PER LA FUNZIONE ALBERGHIERA E CUCINA DELLE STRUTTURE SANITARIE PRESENTI SUL TERRITORIO DI AUSL ROMAGNA_ EDIZIONE 2 - CUI: F02483810392202400079 -QUADRO ECONOMICO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</si>
</sst>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* #,##0.00\ _€_-;\-* #,##0.00\ _€_-;_-* &quot;-&quot;??\ _€_-;_-@_-"/>
    <numFmt numFmtId="166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indexed="8"/>
      <name val="Calibri"/>
      <family val="2"/>
      <charset val="1"/>
    </font>
    <font>
      <b/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3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5" fontId="2" fillId="0" borderId="0" xfId="0" applyNumberFormat="1" applyFont="1"/>
    <xf numFmtId="3" fontId="3" fillId="2" borderId="3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2" applyFont="1"/>
    <xf numFmtId="164" fontId="0" fillId="0" borderId="8" xfId="2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5" fontId="0" fillId="0" borderId="7" xfId="0" applyNumberFormat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4" fontId="0" fillId="0" borderId="7" xfId="2" applyFont="1" applyFill="1" applyBorder="1" applyAlignment="1">
      <alignment horizontal="center" vertical="center"/>
    </xf>
    <xf numFmtId="164" fontId="0" fillId="0" borderId="2" xfId="2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3">
    <cellStyle name="Excel Built-in Normal" xfId="1" xr:uid="{B44EA8EC-4188-422E-B042-C30638A2D8B4}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47EE6-C9F5-45F0-B2B5-77D1B792FEA5}">
  <sheetPr>
    <pageSetUpPr fitToPage="1"/>
  </sheetPr>
  <dimension ref="A1:N13"/>
  <sheetViews>
    <sheetView tabSelected="1" workbookViewId="0">
      <pane ySplit="3" topLeftCell="A5" activePane="bottomLeft" state="frozen"/>
      <selection pane="bottomLeft" activeCell="D13" sqref="D13"/>
    </sheetView>
  </sheetViews>
  <sheetFormatPr defaultRowHeight="14.4" x14ac:dyDescent="0.3"/>
  <cols>
    <col min="1" max="1" width="17" customWidth="1"/>
    <col min="2" max="2" width="17.33203125" style="6" customWidth="1"/>
    <col min="3" max="4" width="16.5546875" customWidth="1"/>
    <col min="5" max="5" width="15.6640625" bestFit="1" customWidth="1"/>
    <col min="6" max="6" width="14.44140625" customWidth="1"/>
    <col min="7" max="7" width="14.88671875" customWidth="1"/>
    <col min="8" max="8" width="15.6640625" bestFit="1" customWidth="1"/>
    <col min="9" max="9" width="15.6640625" customWidth="1"/>
    <col min="10" max="10" width="15.6640625" bestFit="1" customWidth="1"/>
    <col min="11" max="11" width="15.6640625" customWidth="1"/>
    <col min="12" max="13" width="15.6640625" bestFit="1" customWidth="1"/>
    <col min="14" max="14" width="13.88671875" customWidth="1"/>
    <col min="17" max="17" width="10.33203125" bestFit="1" customWidth="1"/>
  </cols>
  <sheetData>
    <row r="1" spans="1:14" ht="39.75" customHeight="1" x14ac:dyDescent="0.3">
      <c r="A1" s="20" t="s">
        <v>25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" thickBot="1" x14ac:dyDescent="0.35"/>
    <row r="3" spans="1:14" ht="87" thickBot="1" x14ac:dyDescent="0.35">
      <c r="A3" s="4" t="s">
        <v>5</v>
      </c>
      <c r="B3" s="15" t="s">
        <v>2</v>
      </c>
      <c r="C3" s="1" t="s">
        <v>3</v>
      </c>
      <c r="D3" s="1" t="s">
        <v>4</v>
      </c>
      <c r="E3" s="15" t="s">
        <v>24</v>
      </c>
      <c r="F3" s="15" t="s">
        <v>22</v>
      </c>
      <c r="G3" s="15" t="s">
        <v>7</v>
      </c>
      <c r="H3" s="15" t="s">
        <v>10</v>
      </c>
      <c r="I3" s="1" t="s">
        <v>23</v>
      </c>
      <c r="J3" s="1" t="s">
        <v>8</v>
      </c>
      <c r="K3" s="1" t="s">
        <v>6</v>
      </c>
      <c r="L3" s="1" t="s">
        <v>0</v>
      </c>
      <c r="M3" s="1" t="s">
        <v>1</v>
      </c>
      <c r="N3" s="5" t="s">
        <v>9</v>
      </c>
    </row>
    <row r="4" spans="1:14" ht="70.2" customHeight="1" x14ac:dyDescent="0.3">
      <c r="A4" s="12" t="s">
        <v>11</v>
      </c>
      <c r="B4" s="12" t="s">
        <v>17</v>
      </c>
      <c r="C4" s="10"/>
      <c r="D4" s="18">
        <v>220</v>
      </c>
      <c r="E4" s="16">
        <v>1565800</v>
      </c>
      <c r="F4" s="16">
        <f>E4/3</f>
        <v>521933.33333333331</v>
      </c>
      <c r="G4" s="17">
        <f>E4*20%</f>
        <v>313160</v>
      </c>
      <c r="H4" s="16">
        <f>E4/3</f>
        <v>521933.33333333331</v>
      </c>
      <c r="I4" s="14">
        <f>(E4+F4)*80%</f>
        <v>1670186.6666666667</v>
      </c>
      <c r="J4" s="14">
        <f>(E4+F4)*50%</f>
        <v>1043866.6666666666</v>
      </c>
      <c r="K4" s="14">
        <f>(E4+F4)*80%</f>
        <v>1670186.6666666667</v>
      </c>
      <c r="L4" s="14">
        <f>SUM(F4:K4)</f>
        <v>5741266.666666666</v>
      </c>
      <c r="M4" s="14">
        <f>E4+L4</f>
        <v>7307066.666666666</v>
      </c>
      <c r="N4" s="9">
        <f>E4*1%</f>
        <v>15658</v>
      </c>
    </row>
    <row r="5" spans="1:14" ht="70.2" customHeight="1" x14ac:dyDescent="0.3">
      <c r="A5" s="12" t="s">
        <v>12</v>
      </c>
      <c r="B5" s="12" t="s">
        <v>18</v>
      </c>
      <c r="C5" s="10"/>
      <c r="D5" s="18">
        <v>90</v>
      </c>
      <c r="E5" s="16">
        <v>194070</v>
      </c>
      <c r="F5" s="16">
        <f t="shared" ref="F5:F9" si="0">E5/3</f>
        <v>64690</v>
      </c>
      <c r="G5" s="17">
        <f t="shared" ref="G5:G9" si="1">E5*20%</f>
        <v>38814</v>
      </c>
      <c r="H5" s="16">
        <f t="shared" ref="H5:H9" si="2">E5/3</f>
        <v>64690</v>
      </c>
      <c r="I5" s="14">
        <f t="shared" ref="I5:I9" si="3">(E5+F5)*80%</f>
        <v>207008</v>
      </c>
      <c r="J5" s="14">
        <f t="shared" ref="J5:J9" si="4">(E5+F5)*50%</f>
        <v>129380</v>
      </c>
      <c r="K5" s="14">
        <f t="shared" ref="K5:K9" si="5">(E5+F5)*80%</f>
        <v>207008</v>
      </c>
      <c r="L5" s="14">
        <f t="shared" ref="L5:L9" si="6">SUM(F5:K5)</f>
        <v>711590</v>
      </c>
      <c r="M5" s="14">
        <f t="shared" ref="M5:M9" si="7">E5+L5</f>
        <v>905660</v>
      </c>
      <c r="N5" s="9">
        <f t="shared" ref="N5:N9" si="8">E5*1%</f>
        <v>1940.7</v>
      </c>
    </row>
    <row r="6" spans="1:14" ht="70.2" customHeight="1" x14ac:dyDescent="0.3">
      <c r="A6" s="12" t="s">
        <v>13</v>
      </c>
      <c r="B6" s="12" t="s">
        <v>19</v>
      </c>
      <c r="C6" s="10"/>
      <c r="D6" s="18">
        <v>165</v>
      </c>
      <c r="E6" s="16">
        <v>218400</v>
      </c>
      <c r="F6" s="16">
        <f t="shared" si="0"/>
        <v>72800</v>
      </c>
      <c r="G6" s="17">
        <f t="shared" si="1"/>
        <v>43680</v>
      </c>
      <c r="H6" s="16">
        <f t="shared" si="2"/>
        <v>72800</v>
      </c>
      <c r="I6" s="14">
        <f t="shared" si="3"/>
        <v>232960</v>
      </c>
      <c r="J6" s="14">
        <f t="shared" si="4"/>
        <v>145600</v>
      </c>
      <c r="K6" s="14">
        <f t="shared" si="5"/>
        <v>232960</v>
      </c>
      <c r="L6" s="14">
        <f t="shared" si="6"/>
        <v>800800</v>
      </c>
      <c r="M6" s="14">
        <f t="shared" si="7"/>
        <v>1019200</v>
      </c>
      <c r="N6" s="9">
        <f t="shared" si="8"/>
        <v>2184</v>
      </c>
    </row>
    <row r="7" spans="1:14" ht="70.2" customHeight="1" x14ac:dyDescent="0.3">
      <c r="A7" s="12" t="s">
        <v>14</v>
      </c>
      <c r="B7" s="12" t="s">
        <v>20</v>
      </c>
      <c r="C7" s="10"/>
      <c r="D7" s="18">
        <v>165</v>
      </c>
      <c r="E7" s="16">
        <v>314250</v>
      </c>
      <c r="F7" s="16">
        <f t="shared" si="0"/>
        <v>104750</v>
      </c>
      <c r="G7" s="17">
        <f t="shared" si="1"/>
        <v>62850</v>
      </c>
      <c r="H7" s="16">
        <f t="shared" si="2"/>
        <v>104750</v>
      </c>
      <c r="I7" s="14">
        <f t="shared" si="3"/>
        <v>335200</v>
      </c>
      <c r="J7" s="14">
        <f t="shared" si="4"/>
        <v>209500</v>
      </c>
      <c r="K7" s="14">
        <f t="shared" si="5"/>
        <v>335200</v>
      </c>
      <c r="L7" s="14">
        <f t="shared" si="6"/>
        <v>1152250</v>
      </c>
      <c r="M7" s="14">
        <f t="shared" si="7"/>
        <v>1466500</v>
      </c>
      <c r="N7" s="9">
        <f t="shared" si="8"/>
        <v>3142.5</v>
      </c>
    </row>
    <row r="8" spans="1:14" ht="70.2" customHeight="1" x14ac:dyDescent="0.3">
      <c r="A8" s="12" t="s">
        <v>15</v>
      </c>
      <c r="B8" s="12" t="s">
        <v>21</v>
      </c>
      <c r="C8" s="10"/>
      <c r="D8" s="18">
        <v>33</v>
      </c>
      <c r="E8" s="16">
        <v>99600</v>
      </c>
      <c r="F8" s="16">
        <f t="shared" si="0"/>
        <v>33200</v>
      </c>
      <c r="G8" s="17">
        <f t="shared" si="1"/>
        <v>19920</v>
      </c>
      <c r="H8" s="16">
        <f t="shared" si="2"/>
        <v>33200</v>
      </c>
      <c r="I8" s="14">
        <f t="shared" si="3"/>
        <v>106240</v>
      </c>
      <c r="J8" s="14">
        <f t="shared" si="4"/>
        <v>66400</v>
      </c>
      <c r="K8" s="14">
        <f t="shared" si="5"/>
        <v>106240</v>
      </c>
      <c r="L8" s="14">
        <f t="shared" si="6"/>
        <v>365200</v>
      </c>
      <c r="M8" s="14">
        <f t="shared" si="7"/>
        <v>464800</v>
      </c>
      <c r="N8" s="9">
        <f t="shared" si="8"/>
        <v>996</v>
      </c>
    </row>
    <row r="9" spans="1:14" ht="66.599999999999994" customHeight="1" x14ac:dyDescent="0.3">
      <c r="A9" s="13" t="s">
        <v>16</v>
      </c>
      <c r="B9" s="12" t="s">
        <v>21</v>
      </c>
      <c r="C9" s="11"/>
      <c r="D9" s="19">
        <v>77</v>
      </c>
      <c r="E9" s="16">
        <v>109400</v>
      </c>
      <c r="F9" s="16">
        <f t="shared" si="0"/>
        <v>36466.666666666664</v>
      </c>
      <c r="G9" s="17">
        <f t="shared" si="1"/>
        <v>21880</v>
      </c>
      <c r="H9" s="16">
        <f t="shared" si="2"/>
        <v>36466.666666666664</v>
      </c>
      <c r="I9" s="14">
        <f t="shared" si="3"/>
        <v>116693.33333333333</v>
      </c>
      <c r="J9" s="14">
        <f t="shared" si="4"/>
        <v>72933.333333333328</v>
      </c>
      <c r="K9" s="14">
        <f t="shared" si="5"/>
        <v>116693.33333333333</v>
      </c>
      <c r="L9" s="14">
        <f t="shared" si="6"/>
        <v>401133.33333333331</v>
      </c>
      <c r="M9" s="14">
        <f t="shared" si="7"/>
        <v>510533.33333333331</v>
      </c>
      <c r="N9" s="9">
        <f t="shared" si="8"/>
        <v>1094</v>
      </c>
    </row>
    <row r="11" spans="1:14" x14ac:dyDescent="0.3">
      <c r="B11" s="7"/>
      <c r="C11" s="2"/>
      <c r="D11" s="2"/>
      <c r="E11" s="3">
        <f t="shared" ref="E11:M11" si="9">SUM(E4:E9)</f>
        <v>2501520</v>
      </c>
      <c r="F11" s="3">
        <f t="shared" si="9"/>
        <v>833839.99999999988</v>
      </c>
      <c r="G11" s="3">
        <f t="shared" si="9"/>
        <v>500304</v>
      </c>
      <c r="H11" s="3">
        <f t="shared" si="9"/>
        <v>833839.99999999988</v>
      </c>
      <c r="I11" s="3">
        <f t="shared" si="9"/>
        <v>2668288.0000000005</v>
      </c>
      <c r="J11" s="3">
        <f t="shared" si="9"/>
        <v>1667679.9999999998</v>
      </c>
      <c r="K11" s="3">
        <f t="shared" si="9"/>
        <v>2668288.0000000005</v>
      </c>
      <c r="L11" s="3">
        <f t="shared" si="9"/>
        <v>9172240</v>
      </c>
      <c r="M11" s="3">
        <f t="shared" si="9"/>
        <v>11673760</v>
      </c>
    </row>
    <row r="13" spans="1:14" x14ac:dyDescent="0.3">
      <c r="E13" s="8"/>
      <c r="M13" s="8"/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8" scale="7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tabella_1</vt:lpstr>
      <vt:lpstr>tabella_1!Area_stampa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Zivieri</dc:creator>
  <cp:lastModifiedBy>Boccadoro Rossana</cp:lastModifiedBy>
  <cp:lastPrinted>2024-10-23T11:14:09Z</cp:lastPrinted>
  <dcterms:created xsi:type="dcterms:W3CDTF">2023-06-12T12:11:30Z</dcterms:created>
  <dcterms:modified xsi:type="dcterms:W3CDTF">2025-09-08T07:46:19Z</dcterms:modified>
</cp:coreProperties>
</file>